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1_LOGEMENTS\06 - TMA\301-OK\"/>
    </mc:Choice>
  </mc:AlternateContent>
  <xr:revisionPtr revIDLastSave="0" documentId="13_ncr:1_{60FF7F29-CE92-40C0-AE7F-99D4B8B45E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MA 301 p1" sheetId="1" r:id="rId1"/>
    <sheet name="TMA 301 p2" sheetId="4" r:id="rId2"/>
  </sheets>
  <definedNames>
    <definedName name="_xlnm.Print_Area" localSheetId="0">'TMA 301 p1'!$A$1:$K$51</definedName>
    <definedName name="_xlnm.Print_Area" localSheetId="1">'TMA 301 p2'!$A$1:$K$50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" l="1"/>
  <c r="I34" i="1"/>
  <c r="I41" i="1"/>
  <c r="I26" i="4"/>
  <c r="I25" i="1" l="1"/>
  <c r="I32" i="4" l="1"/>
  <c r="I31" i="4"/>
  <c r="I29" i="4"/>
  <c r="I43" i="1" l="1"/>
  <c r="I45" i="1" l="1"/>
  <c r="I46" i="1" l="1"/>
  <c r="I47" i="1" s="1"/>
  <c r="I44" i="4"/>
  <c r="I45" i="4" s="1"/>
  <c r="I46" i="4" s="1"/>
  <c r="I47" i="4" l="1"/>
  <c r="I48" i="1"/>
</calcChain>
</file>

<file path=xl/sharedStrings.xml><?xml version="1.0" encoding="utf-8"?>
<sst xmlns="http://schemas.openxmlformats.org/spreadsheetml/2006/main" count="233" uniqueCount="101">
  <si>
    <t>LOCALISATION</t>
  </si>
  <si>
    <t>REPERE PLAN</t>
  </si>
  <si>
    <t>DEMANDE DE TMA RECUE LE :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</si>
  <si>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</si>
  <si>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</t>
    </r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</si>
  <si>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</si>
  <si>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</si>
  <si>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</si>
  <si>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</si>
  <si>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</si>
  <si>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</si>
  <si>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</si>
  <si>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</si>
  <si>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</si>
  <si>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</si>
  <si>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</si>
  <si>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</si>
  <si>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</si>
  <si>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</si>
  <si>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</si>
  <si>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</si>
  <si>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</si>
  <si>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</si>
  <si>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</si>
  <si>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</si>
  <si>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</si>
  <si>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</si>
  <si>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</si>
  <si>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</si>
  <si>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</si>
  <si>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</si>
  <si>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</si>
  <si>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</si>
  <si>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</si>
  <si>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</si>
  <si>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</si>
  <si>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</si>
  <si>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</si>
  <si>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DOSSIER TMA ENVOYE LE : 02/05/23</t>
  </si>
  <si>
    <t>LOT n°: 301</t>
  </si>
  <si>
    <t>MME MATHEY</t>
  </si>
  <si>
    <t>CHAMBRE 3</t>
  </si>
  <si>
    <t>Décaler la cloison séparatrice séjour/ chambre 3 au plus près de la fenêtre (alignée sur la cloison du TA</t>
  </si>
  <si>
    <t>CHAMBRE 2</t>
  </si>
  <si>
    <t>Supprimer la cloison entre la chambre 3 et 2</t>
  </si>
  <si>
    <t>Déplacer le bloc prises TV RJ45 et 16A vers la grande fenêtre (et à centrer)</t>
  </si>
  <si>
    <t>Déplacer les 2 prises tête de lit et l'interrupteur va et vient sur cloison séparatrice CH02 / SEJOUR</t>
  </si>
  <si>
    <t>Déplacement porte de distribution et modification cloison</t>
  </si>
  <si>
    <t>Déplacement prise 16A initialement prévue dans la chambre 3 à environ 50 cm de l'angle</t>
  </si>
  <si>
    <t xml:space="preserve">Déplacement prise 16A initialement prévue dans la chambre 3 à environ 1 m de l'huisserie de la porte </t>
  </si>
  <si>
    <t>Déplacement interrupteur va et vient et prise Haute</t>
  </si>
  <si>
    <t>Repositionner le plafonnier</t>
  </si>
  <si>
    <t>CHAMBRE 1</t>
  </si>
  <si>
    <t>déplacer la cloison de la chambre 1 pour l'agrandir (aligner avec la cloison du WC )</t>
  </si>
  <si>
    <t>Création d'un va et vient (entrée et en tête de lit)</t>
  </si>
  <si>
    <t>DEGAGEMENT</t>
  </si>
  <si>
    <t xml:space="preserve">Déplacement bouton poussoir et prise </t>
  </si>
  <si>
    <t>SALLE DE BAIN</t>
  </si>
  <si>
    <t>Déplacement cloison et porte (agrandissement de la salle de bain)</t>
  </si>
  <si>
    <t>Déplacement prise haute et interrupteur</t>
  </si>
  <si>
    <t>Centrer le plafonnier</t>
  </si>
  <si>
    <t>Déplacer la cloison séparatrice WC / SDB au ras de la gaine</t>
  </si>
  <si>
    <t>WC</t>
  </si>
  <si>
    <t>Déplacer le wc (attention normes PMR)</t>
  </si>
  <si>
    <t>Déplacer cloison et porte de distribution</t>
  </si>
  <si>
    <t xml:space="preserve">Déplacer interrupteur et prise haute </t>
  </si>
  <si>
    <t>Suppression des cloisons du plarcard de l'entrée + porte (les clients veulent créer après la livraison une buanderie avec porte à galandage (voir en plan en PJ)</t>
  </si>
  <si>
    <t xml:space="preserve">Création arrivée d'eau + évac+ prise pour futur LL </t>
  </si>
  <si>
    <t>Déplacement de l'interrupteur du placard de l'entrée (pour rappel, plus de cloison)</t>
  </si>
  <si>
    <t>CUISINE</t>
  </si>
  <si>
    <t>CF PLAN</t>
  </si>
  <si>
    <t xml:space="preserve">Voir plan cuisiniste </t>
  </si>
  <si>
    <t xml:space="preserve">Déplacement de la chaudière de l'autre coté de la gaine </t>
  </si>
  <si>
    <t>Remarques</t>
  </si>
  <si>
    <t>Suite à la demande de création du LL (22) il faudra prévoir une VMC avec sofite dans le wc</t>
  </si>
  <si>
    <t>GARAGE</t>
  </si>
  <si>
    <t>N°21</t>
  </si>
  <si>
    <t>Création d'une prise et motorisation de la porte (éclairage prévu en base)</t>
  </si>
  <si>
    <t>CELLIER</t>
  </si>
  <si>
    <t>N°13</t>
  </si>
  <si>
    <t>Création d'une prise (éclairage prévu en base)</t>
  </si>
  <si>
    <t>Genéralité</t>
  </si>
  <si>
    <t xml:space="preserve">Vérifier la règlementation PMR </t>
  </si>
  <si>
    <t>DEMANDE DE TMA RECUE LE : 22/06/23</t>
  </si>
  <si>
    <t>Commentaire</t>
  </si>
  <si>
    <t>Modification type appart.</t>
  </si>
  <si>
    <t>NB : équipt techniques à découvert</t>
  </si>
  <si>
    <t>Il faudra laisser un bout de cloison assez large entre porte chambre 1 et 2 pour positionner les éléments</t>
  </si>
  <si>
    <t>Il faut agrandir la profondeur du WC et la largeur pour position rectangle PMR de transfert avec le bâti déplacé,sinon le WC n'est plus PMR</t>
  </si>
  <si>
    <t>18</t>
  </si>
  <si>
    <t>06+07</t>
  </si>
  <si>
    <t>19</t>
  </si>
  <si>
    <t>18+19</t>
  </si>
  <si>
    <t>Le conduit de la chaudière devrait sortir directement en toiture</t>
  </si>
  <si>
    <t>Frais MEG</t>
  </si>
  <si>
    <t>07+18</t>
  </si>
  <si>
    <t>?</t>
  </si>
  <si>
    <t>Montant Total HT des demandes travaux page 1</t>
  </si>
  <si>
    <t>remplacement baignoire par bac à douche 80x160cm + paroi de douche règlementaire</t>
  </si>
  <si>
    <t>07+ 09 + 10</t>
  </si>
  <si>
    <t>07+09 + 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</si>
</sst>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  <charset val="177"/>
    </font>
    <font>
      <b/>
      <sz val="18"/>
      <color rgb="FF0070C0"/>
      <name val="Trebuchet MS"/>
      <family val="2"/>
    </font>
    <font>
      <sz val="18"/>
      <color rgb="FFFF0000"/>
      <name val="Trebuchet MS"/>
      <family val="2"/>
    </font>
    <font>
      <sz val="18"/>
      <color rgb="FF0070C0"/>
      <name val="Trebuchet MS"/>
      <family val="2"/>
    </font>
    <font>
      <i/>
      <sz val="18"/>
      <color rgb="FF0070C0"/>
      <name val="Trebuchet MS"/>
      <family val="2"/>
    </font>
    <font>
      <sz val="10"/>
      <name val="Trebuchet MS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18"/>
      <color theme="8"/>
      <name val="Trebuchet MS"/>
      <family val="2"/>
    </font>
    <font>
      <sz val="10"/>
      <color theme="8"/>
      <name val="Trebuchet MS"/>
      <family val="2"/>
    </font>
    <font>
      <strike/>
      <sz val="18"/>
      <color theme="1"/>
      <name val="Trebuchet MS"/>
      <family val="2"/>
    </font>
    <font>
      <strike/>
      <sz val="18"/>
      <color rgb="FFFF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2">
    <xf numFmtId="0" fontId="0" fillId="0" borderId="0"/>
    <xf numFmtId="0" fontId="28" fillId="7" borderId="0" applyNumberFormat="0" applyBorder="0" applyAlignment="0" applyProtection="0"/>
  </cellStyleXfs>
  <cellXfs count="114">
    <xf numFmtId="0" fontId="0" fillId="0" borderId="0" xfId="0"/>
    <xf numFmtId="0" fontId="0" fillId="0" borderId="3" xfId="0" applyBorder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0" fontId="7" fillId="0" borderId="0" xfId="0" applyFont="1"/>
    <xf numFmtId="0" fontId="10" fillId="0" borderId="0" xfId="0" applyFont="1"/>
    <xf numFmtId="0" fontId="0" fillId="0" borderId="8" xfId="0" applyBorder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4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9" xfId="0" applyFill="1" applyBorder="1"/>
    <xf numFmtId="0" fontId="17" fillId="0" borderId="12" xfId="0" applyFont="1" applyBorder="1"/>
    <xf numFmtId="0" fontId="15" fillId="0" borderId="19" xfId="0" applyFont="1" applyBorder="1"/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2" borderId="4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7" fillId="0" borderId="1" xfId="0" applyFont="1" applyBorder="1"/>
    <xf numFmtId="0" fontId="17" fillId="0" borderId="2" xfId="0" applyFont="1" applyBorder="1"/>
    <xf numFmtId="0" fontId="17" fillId="0" borderId="3" xfId="0" applyFont="1" applyBorder="1"/>
    <xf numFmtId="0" fontId="25" fillId="0" borderId="1" xfId="0" applyFont="1" applyBorder="1"/>
    <xf numFmtId="0" fontId="26" fillId="0" borderId="1" xfId="0" applyFont="1" applyBorder="1"/>
    <xf numFmtId="0" fontId="26" fillId="0" borderId="2" xfId="0" applyFont="1" applyBorder="1"/>
    <xf numFmtId="0" fontId="17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6" xfId="0" applyFont="1" applyBorder="1"/>
    <xf numFmtId="0" fontId="17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26" fillId="0" borderId="2" xfId="0" applyFont="1" applyBorder="1" applyAlignment="1">
      <alignment wrapText="1"/>
    </xf>
    <xf numFmtId="0" fontId="25" fillId="0" borderId="2" xfId="0" applyFont="1" applyBorder="1" applyAlignment="1">
      <alignment wrapText="1"/>
    </xf>
    <xf numFmtId="0" fontId="24" fillId="0" borderId="2" xfId="0" applyFont="1" applyBorder="1"/>
    <xf numFmtId="0" fontId="0" fillId="0" borderId="6" xfId="0" applyFont="1" applyBorder="1"/>
    <xf numFmtId="0" fontId="24" fillId="0" borderId="3" xfId="0" applyFont="1" applyBorder="1" applyAlignment="1">
      <alignment wrapText="1"/>
    </xf>
    <xf numFmtId="0" fontId="27" fillId="0" borderId="6" xfId="0" applyFont="1" applyBorder="1"/>
    <xf numFmtId="0" fontId="0" fillId="0" borderId="0" xfId="0" applyAlignment="1">
      <alignment horizontal="center"/>
    </xf>
    <xf numFmtId="49" fontId="17" fillId="0" borderId="1" xfId="0" applyNumberFormat="1" applyFont="1" applyBorder="1"/>
    <xf numFmtId="0" fontId="29" fillId="7" borderId="6" xfId="1" applyFont="1" applyBorder="1" applyAlignment="1">
      <alignment horizontal="center"/>
    </xf>
    <xf numFmtId="0" fontId="0" fillId="0" borderId="4" xfId="0" applyBorder="1" applyAlignment="1">
      <alignment wrapText="1"/>
    </xf>
    <xf numFmtId="0" fontId="24" fillId="0" borderId="3" xfId="0" applyFont="1" applyBorder="1"/>
    <xf numFmtId="0" fontId="9" fillId="0" borderId="4" xfId="0" applyFont="1" applyBorder="1"/>
    <xf numFmtId="0" fontId="30" fillId="0" borderId="1" xfId="0" applyFont="1" applyBorder="1"/>
    <xf numFmtId="49" fontId="30" fillId="0" borderId="1" xfId="0" applyNumberFormat="1" applyFont="1" applyBorder="1"/>
    <xf numFmtId="0" fontId="30" fillId="0" borderId="1" xfId="0" applyFont="1" applyBorder="1" applyAlignment="1">
      <alignment horizontal="center"/>
    </xf>
    <xf numFmtId="0" fontId="30" fillId="0" borderId="2" xfId="0" applyFont="1" applyBorder="1"/>
    <xf numFmtId="0" fontId="30" fillId="0" borderId="3" xfId="0" applyFont="1" applyBorder="1"/>
    <xf numFmtId="0" fontId="31" fillId="0" borderId="6" xfId="0" applyFont="1" applyBorder="1"/>
    <xf numFmtId="0" fontId="31" fillId="0" borderId="4" xfId="0" applyFont="1" applyBorder="1"/>
    <xf numFmtId="2" fontId="14" fillId="2" borderId="4" xfId="0" applyNumberFormat="1" applyFont="1" applyFill="1" applyBorder="1" applyAlignment="1">
      <alignment horizontal="center" vertical="center"/>
    </xf>
    <xf numFmtId="0" fontId="32" fillId="0" borderId="1" xfId="0" applyFont="1" applyBorder="1"/>
    <xf numFmtId="0" fontId="32" fillId="0" borderId="1" xfId="0" applyFont="1" applyBorder="1" applyAlignment="1">
      <alignment horizontal="center"/>
    </xf>
    <xf numFmtId="0" fontId="32" fillId="0" borderId="2" xfId="0" applyFont="1" applyBorder="1" applyAlignment="1">
      <alignment wrapText="1"/>
    </xf>
    <xf numFmtId="0" fontId="33" fillId="0" borderId="2" xfId="0" applyFont="1" applyBorder="1"/>
    <xf numFmtId="0" fontId="1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8" fillId="3" borderId="2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2">
    <cellStyle name="Insatisfaisant" xfId="1" builtinId="27"/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03E62F-5A68-453F-B7E3-948C44046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85424" y="210094"/>
          <a:ext cx="1708785" cy="8591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3" name="Image 2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C4922B10-BC67-470A-8E56-0B7ED1A9A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424" y="278130"/>
          <a:ext cx="1610995" cy="759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3"/>
  <sheetViews>
    <sheetView tabSelected="1" view="pageBreakPreview" topLeftCell="A18" zoomScale="55" zoomScaleNormal="100" zoomScaleSheetLayoutView="55" workbookViewId="0">
      <selection activeCell="E37" sqref="E37"/>
    </sheetView>
  </sheetViews>
  <sheetFormatPr baseColWidth="10" defaultRowHeight="15" x14ac:dyDescent="0.3"/>
  <cols>
    <col min="1" max="1" width="34.28515625" customWidth="1"/>
    <col min="2" max="2" width="28.285156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6.4257812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3"/>
      <c r="B4" s="3"/>
      <c r="C4" s="4"/>
    </row>
    <row r="5" spans="1:11" x14ac:dyDescent="0.3">
      <c r="A5" s="3"/>
      <c r="B5" s="3"/>
      <c r="C5" s="4"/>
    </row>
    <row r="6" spans="1:11" x14ac:dyDescent="0.3">
      <c r="E6" s="10"/>
    </row>
    <row r="7" spans="1:11" ht="1.5" customHeight="1" x14ac:dyDescent="0.3"/>
    <row r="8" spans="1:11" ht="19.5" customHeight="1" x14ac:dyDescent="0.3">
      <c r="A8" s="96" t="s">
        <v>27</v>
      </c>
      <c r="B8" s="96"/>
      <c r="D8" s="41" t="s">
        <v>28</v>
      </c>
    </row>
    <row r="9" spans="1:11" ht="26.25" customHeight="1" x14ac:dyDescent="0.3">
      <c r="A9" s="96"/>
      <c r="B9" s="96"/>
      <c r="D9" s="42" t="s">
        <v>40</v>
      </c>
      <c r="I9" s="90" t="s">
        <v>10</v>
      </c>
      <c r="J9" s="90"/>
    </row>
    <row r="10" spans="1:11" ht="22.5" customHeight="1" thickBot="1" x14ac:dyDescent="0.35">
      <c r="A10" s="5"/>
      <c r="B10" s="5"/>
      <c r="D10" s="6"/>
      <c r="I10" s="90"/>
      <c r="J10" s="90"/>
    </row>
    <row r="11" spans="1:11" ht="22.5" customHeight="1" thickBot="1" x14ac:dyDescent="0.35">
      <c r="A11" s="97" t="s">
        <v>35</v>
      </c>
      <c r="B11" s="97"/>
      <c r="D11" s="91" t="s">
        <v>33</v>
      </c>
      <c r="E11" s="92"/>
      <c r="I11" s="90"/>
      <c r="J11" s="90"/>
    </row>
    <row r="12" spans="1:11" ht="40.9" customHeight="1" thickBot="1" x14ac:dyDescent="0.35">
      <c r="A12" s="97"/>
      <c r="B12" s="97"/>
      <c r="D12" s="46" t="s">
        <v>39</v>
      </c>
      <c r="E12" s="9" t="s">
        <v>38</v>
      </c>
      <c r="I12" s="90"/>
      <c r="J12" s="90"/>
    </row>
    <row r="13" spans="1:11" ht="28.5" customHeight="1" thickBot="1" x14ac:dyDescent="0.35">
      <c r="A13" s="7"/>
      <c r="B13" s="7"/>
      <c r="D13" s="9" t="s">
        <v>36</v>
      </c>
      <c r="E13" s="9" t="s">
        <v>83</v>
      </c>
      <c r="I13" s="101"/>
      <c r="J13" s="101"/>
      <c r="K13" s="101"/>
    </row>
    <row r="14" spans="1:11" ht="47.45" customHeight="1" thickBot="1" x14ac:dyDescent="0.35">
      <c r="D14" s="45" t="s">
        <v>37</v>
      </c>
      <c r="E14" s="22" t="s">
        <v>17</v>
      </c>
    </row>
    <row r="15" spans="1:11" ht="31.5" customHeight="1" thickBot="1" x14ac:dyDescent="0.4">
      <c r="D15" s="37" t="s">
        <v>31</v>
      </c>
      <c r="E15" s="9" t="s">
        <v>15</v>
      </c>
    </row>
    <row r="16" spans="1:11" ht="31.5" customHeight="1" thickBot="1" x14ac:dyDescent="0.4">
      <c r="D16" s="38" t="s">
        <v>21</v>
      </c>
      <c r="E16" s="9" t="s">
        <v>32</v>
      </c>
    </row>
    <row r="17" spans="1:11" ht="31.5" customHeight="1" thickBot="1" x14ac:dyDescent="0.35">
      <c r="E17" s="9" t="s">
        <v>16</v>
      </c>
    </row>
    <row r="18" spans="1:11" ht="31.5" customHeight="1" x14ac:dyDescent="0.35">
      <c r="A18" s="14" t="s">
        <v>11</v>
      </c>
      <c r="B18" s="14"/>
      <c r="C18" s="14"/>
      <c r="D18" s="15"/>
    </row>
    <row r="19" spans="1:11" ht="31.5" customHeight="1" x14ac:dyDescent="0.35">
      <c r="A19" s="21" t="s">
        <v>14</v>
      </c>
      <c r="B19" s="21"/>
      <c r="C19" s="14"/>
      <c r="D19" s="15"/>
    </row>
    <row r="20" spans="1:11" ht="31.5" customHeight="1" x14ac:dyDescent="0.35">
      <c r="A20" s="14" t="s">
        <v>13</v>
      </c>
      <c r="B20" s="14"/>
      <c r="C20" s="14"/>
      <c r="D20" s="14"/>
    </row>
    <row r="21" spans="1:11" ht="31.5" customHeight="1" x14ac:dyDescent="0.35">
      <c r="A21" s="14" t="s">
        <v>12</v>
      </c>
      <c r="B21" s="14"/>
      <c r="C21" s="14"/>
      <c r="D21" s="14"/>
    </row>
    <row r="22" spans="1:11" ht="31.5" customHeight="1" thickBot="1" x14ac:dyDescent="0.4">
      <c r="A22" s="14" t="s">
        <v>8</v>
      </c>
      <c r="B22" s="14"/>
      <c r="C22" s="14"/>
      <c r="D22" s="14"/>
    </row>
    <row r="23" spans="1:11" ht="45.75" customHeight="1" thickBot="1" x14ac:dyDescent="0.35">
      <c r="F23" s="109" t="s">
        <v>18</v>
      </c>
      <c r="G23" s="110"/>
      <c r="H23" s="110"/>
      <c r="J23" s="24" t="s">
        <v>24</v>
      </c>
      <c r="K23" s="24" t="s">
        <v>23</v>
      </c>
    </row>
    <row r="24" spans="1:11" ht="33.75" customHeight="1" thickBot="1" x14ac:dyDescent="0.4">
      <c r="A24" s="8" t="s">
        <v>0</v>
      </c>
      <c r="B24" s="8" t="s">
        <v>29</v>
      </c>
      <c r="C24" s="2" t="s">
        <v>1</v>
      </c>
      <c r="D24" s="105" t="s">
        <v>22</v>
      </c>
      <c r="E24" s="106"/>
      <c r="F24" s="11" t="s">
        <v>3</v>
      </c>
      <c r="G24" s="16" t="s">
        <v>4</v>
      </c>
      <c r="H24" s="23" t="s">
        <v>84</v>
      </c>
      <c r="I24" s="23" t="s">
        <v>5</v>
      </c>
      <c r="J24" s="39" t="s">
        <v>19</v>
      </c>
      <c r="K24" s="40" t="s">
        <v>20</v>
      </c>
    </row>
    <row r="25" spans="1:11" ht="30" customHeight="1" thickBot="1" x14ac:dyDescent="0.4">
      <c r="A25" s="47" t="s">
        <v>41</v>
      </c>
      <c r="B25" s="71" t="s">
        <v>95</v>
      </c>
      <c r="C25" s="53">
        <v>1</v>
      </c>
      <c r="D25" s="48" t="s">
        <v>42</v>
      </c>
      <c r="E25" s="48"/>
      <c r="F25" s="11" t="s">
        <v>19</v>
      </c>
      <c r="G25" s="16"/>
      <c r="H25" s="25"/>
      <c r="I25" s="25">
        <f>-90+0</f>
        <v>-90</v>
      </c>
      <c r="J25" s="27" t="s">
        <v>19</v>
      </c>
      <c r="K25" s="29"/>
    </row>
    <row r="26" spans="1:11" ht="30" customHeight="1" thickBot="1" x14ac:dyDescent="0.4">
      <c r="A26" s="47" t="s">
        <v>43</v>
      </c>
      <c r="B26" s="71" t="s">
        <v>99</v>
      </c>
      <c r="C26" s="53">
        <v>2</v>
      </c>
      <c r="D26" s="48" t="s">
        <v>44</v>
      </c>
      <c r="E26" s="48"/>
      <c r="F26" s="11" t="s">
        <v>19</v>
      </c>
      <c r="G26" s="11"/>
      <c r="H26" s="25" t="s">
        <v>85</v>
      </c>
      <c r="I26" s="25">
        <f>-250-168.48+201.14</f>
        <v>-217.34000000000003</v>
      </c>
      <c r="J26" s="28" t="s">
        <v>19</v>
      </c>
      <c r="K26" s="30"/>
    </row>
    <row r="27" spans="1:11" ht="30" customHeight="1" thickBot="1" x14ac:dyDescent="0.4">
      <c r="A27" s="47" t="s">
        <v>43</v>
      </c>
      <c r="B27" s="71" t="s">
        <v>89</v>
      </c>
      <c r="C27" s="53">
        <v>3</v>
      </c>
      <c r="D27" s="48" t="s">
        <v>45</v>
      </c>
      <c r="E27" s="48"/>
      <c r="F27" s="11" t="s">
        <v>19</v>
      </c>
      <c r="G27" s="11"/>
      <c r="H27" s="25"/>
      <c r="I27" s="25">
        <v>0</v>
      </c>
      <c r="J27" s="28" t="s">
        <v>19</v>
      </c>
      <c r="K27" s="30"/>
    </row>
    <row r="28" spans="1:11" ht="30" customHeight="1" thickBot="1" x14ac:dyDescent="0.4">
      <c r="A28" s="47" t="s">
        <v>43</v>
      </c>
      <c r="B28" s="71" t="s">
        <v>89</v>
      </c>
      <c r="C28" s="53">
        <v>4</v>
      </c>
      <c r="D28" s="48" t="s">
        <v>46</v>
      </c>
      <c r="E28" s="48"/>
      <c r="F28" s="67" t="s">
        <v>19</v>
      </c>
      <c r="G28" s="11"/>
      <c r="H28" s="25"/>
      <c r="I28" s="25">
        <v>0</v>
      </c>
      <c r="J28" s="28" t="s">
        <v>19</v>
      </c>
      <c r="K28" s="30"/>
    </row>
    <row r="29" spans="1:11" ht="30" customHeight="1" thickBot="1" x14ac:dyDescent="0.4">
      <c r="A29" s="47" t="s">
        <v>43</v>
      </c>
      <c r="B29" s="71" t="s">
        <v>90</v>
      </c>
      <c r="C29" s="53">
        <v>5</v>
      </c>
      <c r="D29" s="48" t="s">
        <v>47</v>
      </c>
      <c r="E29" s="48"/>
      <c r="F29" s="11" t="s">
        <v>19</v>
      </c>
      <c r="G29" s="11"/>
      <c r="H29" s="25"/>
      <c r="I29" s="25">
        <v>0</v>
      </c>
      <c r="J29" s="28" t="s">
        <v>19</v>
      </c>
      <c r="K29" s="30"/>
    </row>
    <row r="30" spans="1:11" ht="30" customHeight="1" thickBot="1" x14ac:dyDescent="0.4">
      <c r="A30" s="47" t="s">
        <v>43</v>
      </c>
      <c r="B30" s="71" t="s">
        <v>89</v>
      </c>
      <c r="C30" s="53">
        <v>6</v>
      </c>
      <c r="D30" s="48" t="s">
        <v>48</v>
      </c>
      <c r="E30" s="48"/>
      <c r="F30" s="11" t="s">
        <v>19</v>
      </c>
      <c r="G30" s="11"/>
      <c r="H30" s="25"/>
      <c r="I30" s="25">
        <v>0</v>
      </c>
      <c r="J30" s="28" t="s">
        <v>19</v>
      </c>
      <c r="K30" s="30"/>
    </row>
    <row r="31" spans="1:11" ht="30" customHeight="1" thickBot="1" x14ac:dyDescent="0.4">
      <c r="A31" s="47" t="s">
        <v>43</v>
      </c>
      <c r="B31" s="71" t="s">
        <v>89</v>
      </c>
      <c r="C31" s="53">
        <v>7</v>
      </c>
      <c r="D31" s="48" t="s">
        <v>49</v>
      </c>
      <c r="E31" s="48"/>
      <c r="F31" s="11" t="s">
        <v>19</v>
      </c>
      <c r="G31" s="11"/>
      <c r="H31" s="25"/>
      <c r="I31" s="25">
        <v>0</v>
      </c>
      <c r="J31" s="28" t="s">
        <v>19</v>
      </c>
      <c r="K31" s="30"/>
    </row>
    <row r="32" spans="1:11" ht="30" customHeight="1" thickBot="1" x14ac:dyDescent="0.4">
      <c r="A32" s="47" t="s">
        <v>43</v>
      </c>
      <c r="B32" s="71" t="s">
        <v>89</v>
      </c>
      <c r="C32" s="53">
        <v>8</v>
      </c>
      <c r="D32" s="48" t="s">
        <v>50</v>
      </c>
      <c r="E32" s="48"/>
      <c r="F32" s="11" t="s">
        <v>19</v>
      </c>
      <c r="G32" s="11"/>
      <c r="H32" s="25"/>
      <c r="I32" s="25">
        <v>0</v>
      </c>
      <c r="J32" s="28" t="s">
        <v>19</v>
      </c>
      <c r="K32" s="30"/>
    </row>
    <row r="33" spans="1:11" ht="30" customHeight="1" thickBot="1" x14ac:dyDescent="0.4">
      <c r="A33" s="47" t="s">
        <v>43</v>
      </c>
      <c r="B33" s="71" t="s">
        <v>89</v>
      </c>
      <c r="C33" s="53">
        <v>9</v>
      </c>
      <c r="D33" s="48" t="s">
        <v>51</v>
      </c>
      <c r="E33" s="48"/>
      <c r="F33" s="11" t="s">
        <v>19</v>
      </c>
      <c r="G33" s="11"/>
      <c r="H33" s="25"/>
      <c r="I33" s="25">
        <v>0</v>
      </c>
      <c r="J33" s="28" t="s">
        <v>19</v>
      </c>
      <c r="K33" s="30"/>
    </row>
    <row r="34" spans="1:11" ht="30" customHeight="1" thickBot="1" x14ac:dyDescent="0.4">
      <c r="A34" s="47" t="s">
        <v>52</v>
      </c>
      <c r="B34" s="71" t="s">
        <v>100</v>
      </c>
      <c r="C34" s="53">
        <v>10</v>
      </c>
      <c r="D34" s="48" t="s">
        <v>53</v>
      </c>
      <c r="E34" s="48"/>
      <c r="F34" s="11" t="s">
        <v>19</v>
      </c>
      <c r="G34" s="11"/>
      <c r="H34" s="25"/>
      <c r="I34" s="25">
        <f>50+17.25</f>
        <v>67.25</v>
      </c>
      <c r="J34" s="28" t="s">
        <v>19</v>
      </c>
      <c r="K34" s="30"/>
    </row>
    <row r="35" spans="1:11" ht="30" customHeight="1" thickBot="1" x14ac:dyDescent="0.4">
      <c r="A35" s="47" t="s">
        <v>52</v>
      </c>
      <c r="B35" s="71" t="s">
        <v>90</v>
      </c>
      <c r="C35" s="53">
        <v>11</v>
      </c>
      <c r="D35" s="48" t="s">
        <v>47</v>
      </c>
      <c r="E35" s="48"/>
      <c r="F35" s="11" t="s">
        <v>19</v>
      </c>
      <c r="G35" s="11"/>
      <c r="H35" s="25"/>
      <c r="I35" s="25">
        <v>0</v>
      </c>
      <c r="J35" s="28" t="s">
        <v>19</v>
      </c>
      <c r="K35" s="30"/>
    </row>
    <row r="36" spans="1:11" ht="30" customHeight="1" thickBot="1" x14ac:dyDescent="0.4">
      <c r="A36" s="47" t="s">
        <v>52</v>
      </c>
      <c r="B36" s="71" t="s">
        <v>89</v>
      </c>
      <c r="C36" s="53">
        <v>12</v>
      </c>
      <c r="D36" s="48" t="s">
        <v>54</v>
      </c>
      <c r="E36" s="48"/>
      <c r="F36" s="11" t="s">
        <v>19</v>
      </c>
      <c r="G36" s="11"/>
      <c r="H36" s="25"/>
      <c r="I36" s="25">
        <v>50</v>
      </c>
      <c r="J36" s="28" t="s">
        <v>19</v>
      </c>
      <c r="K36" s="30"/>
    </row>
    <row r="37" spans="1:11" ht="47.25" thickBot="1" x14ac:dyDescent="0.4">
      <c r="A37" s="47" t="s">
        <v>55</v>
      </c>
      <c r="B37" s="71" t="s">
        <v>89</v>
      </c>
      <c r="C37" s="53">
        <v>13</v>
      </c>
      <c r="D37" s="48" t="s">
        <v>56</v>
      </c>
      <c r="E37" s="68" t="s">
        <v>87</v>
      </c>
      <c r="F37" s="61" t="s">
        <v>19</v>
      </c>
      <c r="G37" s="11"/>
      <c r="H37" s="25"/>
      <c r="I37" s="25">
        <v>0</v>
      </c>
      <c r="J37" s="28" t="s">
        <v>19</v>
      </c>
      <c r="K37" s="30"/>
    </row>
    <row r="38" spans="1:11" ht="30" customHeight="1" thickBot="1" x14ac:dyDescent="0.4">
      <c r="A38" s="47" t="s">
        <v>57</v>
      </c>
      <c r="B38" s="71" t="s">
        <v>90</v>
      </c>
      <c r="C38" s="53">
        <v>14</v>
      </c>
      <c r="D38" s="48" t="s">
        <v>58</v>
      </c>
      <c r="E38" s="49"/>
      <c r="F38" s="11" t="s">
        <v>19</v>
      </c>
      <c r="G38" s="11"/>
      <c r="H38" s="25"/>
      <c r="I38" s="25">
        <v>0</v>
      </c>
      <c r="J38" s="28" t="s">
        <v>19</v>
      </c>
      <c r="K38" s="30"/>
    </row>
    <row r="39" spans="1:11" ht="30" customHeight="1" thickBot="1" x14ac:dyDescent="0.4">
      <c r="A39" s="47" t="s">
        <v>57</v>
      </c>
      <c r="B39" s="71" t="s">
        <v>89</v>
      </c>
      <c r="C39" s="53">
        <v>15</v>
      </c>
      <c r="D39" s="48" t="s">
        <v>59</v>
      </c>
      <c r="E39" s="49"/>
      <c r="F39" s="11" t="s">
        <v>19</v>
      </c>
      <c r="G39" s="11"/>
      <c r="H39" s="25"/>
      <c r="I39" s="25">
        <v>0</v>
      </c>
      <c r="J39" s="28" t="s">
        <v>19</v>
      </c>
      <c r="K39" s="30"/>
    </row>
    <row r="40" spans="1:11" ht="30" customHeight="1" thickBot="1" x14ac:dyDescent="0.4">
      <c r="A40" s="47" t="s">
        <v>57</v>
      </c>
      <c r="B40" s="71" t="s">
        <v>89</v>
      </c>
      <c r="C40" s="53">
        <v>16</v>
      </c>
      <c r="D40" s="48" t="s">
        <v>60</v>
      </c>
      <c r="E40" s="49"/>
      <c r="F40" s="11" t="s">
        <v>19</v>
      </c>
      <c r="G40" s="11"/>
      <c r="H40" s="25"/>
      <c r="I40" s="25">
        <v>0</v>
      </c>
      <c r="J40" s="28" t="s">
        <v>19</v>
      </c>
      <c r="K40" s="30"/>
    </row>
    <row r="41" spans="1:11" ht="30" customHeight="1" thickBot="1" x14ac:dyDescent="0.4">
      <c r="A41" s="76" t="s">
        <v>57</v>
      </c>
      <c r="B41" s="77" t="s">
        <v>91</v>
      </c>
      <c r="C41" s="78" t="s">
        <v>96</v>
      </c>
      <c r="D41" s="79" t="s">
        <v>98</v>
      </c>
      <c r="E41" s="80"/>
      <c r="F41" s="81"/>
      <c r="G41" s="81"/>
      <c r="H41" s="82"/>
      <c r="I41" s="82">
        <f>506+393</f>
        <v>899</v>
      </c>
      <c r="J41" s="28" t="s">
        <v>19</v>
      </c>
      <c r="K41" s="30"/>
    </row>
    <row r="42" spans="1:11" ht="30" customHeight="1" thickBot="1" x14ac:dyDescent="0.4">
      <c r="A42" s="47" t="s">
        <v>57</v>
      </c>
      <c r="B42" s="71" t="s">
        <v>90</v>
      </c>
      <c r="C42" s="53">
        <v>17</v>
      </c>
      <c r="D42" s="48" t="s">
        <v>61</v>
      </c>
      <c r="E42" s="49"/>
      <c r="F42" s="69" t="s">
        <v>19</v>
      </c>
      <c r="G42" s="11"/>
      <c r="H42" s="60"/>
      <c r="I42" s="25">
        <v>0</v>
      </c>
      <c r="J42" s="28" t="s">
        <v>19</v>
      </c>
      <c r="K42" s="30"/>
    </row>
    <row r="43" spans="1:11" ht="70.5" thickBot="1" x14ac:dyDescent="0.4">
      <c r="A43" s="47" t="s">
        <v>57</v>
      </c>
      <c r="B43" s="71" t="s">
        <v>91</v>
      </c>
      <c r="C43" s="53">
        <v>18</v>
      </c>
      <c r="D43" s="48" t="s">
        <v>63</v>
      </c>
      <c r="E43" s="68" t="s">
        <v>88</v>
      </c>
      <c r="F43" s="61" t="s">
        <v>19</v>
      </c>
      <c r="G43" s="11"/>
      <c r="H43" s="60"/>
      <c r="I43" s="25">
        <f>35</f>
        <v>35</v>
      </c>
      <c r="J43" s="28" t="s">
        <v>19</v>
      </c>
      <c r="K43" s="30"/>
    </row>
    <row r="44" spans="1:11" ht="30" customHeight="1" thickBot="1" x14ac:dyDescent="0.4">
      <c r="A44" s="47" t="s">
        <v>57</v>
      </c>
      <c r="B44" s="71" t="s">
        <v>90</v>
      </c>
      <c r="C44" s="53">
        <v>19</v>
      </c>
      <c r="D44" s="48" t="s">
        <v>64</v>
      </c>
      <c r="E44" s="1"/>
      <c r="F44" s="61" t="s">
        <v>19</v>
      </c>
      <c r="G44" s="11"/>
      <c r="H44" s="60"/>
      <c r="I44" s="26">
        <v>0</v>
      </c>
      <c r="J44" s="31" t="s">
        <v>19</v>
      </c>
      <c r="K44" s="32"/>
    </row>
    <row r="45" spans="1:11" ht="35.25" customHeight="1" thickBot="1" x14ac:dyDescent="0.35">
      <c r="F45" s="107" t="s">
        <v>97</v>
      </c>
      <c r="G45" s="108"/>
      <c r="H45" s="56"/>
      <c r="I45" s="44">
        <f>SUM(I25:I44)</f>
        <v>743.91</v>
      </c>
      <c r="J45" s="33"/>
      <c r="K45" s="34"/>
    </row>
    <row r="46" spans="1:11" ht="49.5" customHeight="1" thickBot="1" x14ac:dyDescent="0.35">
      <c r="A46" s="93" t="s">
        <v>25</v>
      </c>
      <c r="B46" s="94"/>
      <c r="C46" s="94"/>
      <c r="D46" s="95"/>
      <c r="F46" s="107" t="s">
        <v>30</v>
      </c>
      <c r="G46" s="108"/>
      <c r="H46" s="56"/>
      <c r="I46" s="83">
        <f>20%*I45</f>
        <v>148.78200000000001</v>
      </c>
      <c r="J46" s="33"/>
      <c r="K46" s="34"/>
    </row>
    <row r="47" spans="1:11" ht="36.75" customHeight="1" thickBot="1" x14ac:dyDescent="0.35">
      <c r="A47" s="18"/>
      <c r="B47" s="19"/>
      <c r="C47" s="19"/>
      <c r="D47" s="20"/>
      <c r="F47" s="102" t="s">
        <v>6</v>
      </c>
      <c r="G47" s="103"/>
      <c r="H47" s="57"/>
      <c r="I47" s="83">
        <f>20%*(I46+I45)</f>
        <v>178.53840000000002</v>
      </c>
      <c r="J47" s="33"/>
      <c r="K47" s="34"/>
    </row>
    <row r="48" spans="1:11" ht="36.75" customHeight="1" thickBot="1" x14ac:dyDescent="0.35">
      <c r="A48" s="93" t="s">
        <v>26</v>
      </c>
      <c r="B48" s="94"/>
      <c r="C48" s="94"/>
      <c r="D48" s="95"/>
      <c r="F48" s="99" t="s">
        <v>9</v>
      </c>
      <c r="G48" s="100"/>
      <c r="H48" s="58"/>
      <c r="I48" s="83">
        <f>SUM(I45:I47)</f>
        <v>1071.2303999999999</v>
      </c>
      <c r="J48" s="35"/>
      <c r="K48" s="36"/>
    </row>
    <row r="49" spans="1:9" ht="36.75" customHeight="1" thickBot="1" x14ac:dyDescent="0.35">
      <c r="A49" s="93" t="s">
        <v>34</v>
      </c>
      <c r="B49" s="94"/>
      <c r="C49" s="94"/>
      <c r="D49" s="95"/>
      <c r="F49" s="104"/>
      <c r="G49" s="104"/>
      <c r="H49" s="6"/>
    </row>
    <row r="50" spans="1:9" ht="36.75" customHeight="1" x14ac:dyDescent="0.3">
      <c r="A50" s="17"/>
      <c r="B50" s="17"/>
      <c r="C50" s="17"/>
      <c r="D50" s="17"/>
      <c r="F50" s="43"/>
      <c r="G50" s="43"/>
      <c r="H50" s="43"/>
      <c r="I50" s="43"/>
    </row>
    <row r="51" spans="1:9" ht="36.75" customHeight="1" x14ac:dyDescent="0.3">
      <c r="A51" s="98"/>
      <c r="B51" s="98"/>
      <c r="C51" s="98"/>
      <c r="D51" s="98"/>
      <c r="F51" s="43"/>
      <c r="G51" s="43"/>
      <c r="H51" s="43"/>
      <c r="I51" s="43"/>
    </row>
    <row r="52" spans="1:9" ht="15" customHeight="1" x14ac:dyDescent="0.3">
      <c r="E52" s="43"/>
    </row>
    <row r="53" spans="1:9" ht="59.25" customHeight="1" x14ac:dyDescent="0.3">
      <c r="E53" s="43"/>
    </row>
  </sheetData>
  <mergeCells count="16">
    <mergeCell ref="A51:D51"/>
    <mergeCell ref="A49:D49"/>
    <mergeCell ref="F48:G48"/>
    <mergeCell ref="I13:K13"/>
    <mergeCell ref="F47:G47"/>
    <mergeCell ref="A48:D48"/>
    <mergeCell ref="F49:G49"/>
    <mergeCell ref="D24:E24"/>
    <mergeCell ref="F45:G45"/>
    <mergeCell ref="F46:G46"/>
    <mergeCell ref="F23:H23"/>
    <mergeCell ref="I9:J12"/>
    <mergeCell ref="D11:E11"/>
    <mergeCell ref="A46:D46"/>
    <mergeCell ref="A8:B9"/>
    <mergeCell ref="A11:B12"/>
  </mergeCells>
  <pageMargins left="0" right="0" top="0" bottom="0" header="0.31496062992125984" footer="0.31496062992125984"/>
  <pageSetup paperSize="8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L52"/>
  <sheetViews>
    <sheetView view="pageBreakPreview" topLeftCell="A19" zoomScale="70" zoomScaleNormal="100" zoomScaleSheetLayoutView="70" workbookViewId="0">
      <selection activeCell="I44" sqref="I44"/>
    </sheetView>
  </sheetViews>
  <sheetFormatPr baseColWidth="10" defaultRowHeight="15" x14ac:dyDescent="0.3"/>
  <cols>
    <col min="1" max="1" width="34.28515625" customWidth="1"/>
    <col min="2" max="2" width="20.425781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17.8554687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3"/>
      <c r="B4" s="3"/>
      <c r="C4" s="4"/>
    </row>
    <row r="5" spans="1:11" x14ac:dyDescent="0.3">
      <c r="A5" s="3"/>
      <c r="B5" s="3"/>
      <c r="C5" s="4"/>
    </row>
    <row r="6" spans="1:11" x14ac:dyDescent="0.3">
      <c r="E6" s="10"/>
    </row>
    <row r="7" spans="1:11" ht="1.5" customHeight="1" x14ac:dyDescent="0.3"/>
    <row r="8" spans="1:11" ht="19.5" customHeight="1" x14ac:dyDescent="0.3">
      <c r="A8" s="96" t="s">
        <v>27</v>
      </c>
      <c r="B8" s="96"/>
      <c r="D8" s="41" t="s">
        <v>28</v>
      </c>
    </row>
    <row r="9" spans="1:11" ht="26.25" customHeight="1" x14ac:dyDescent="0.3">
      <c r="A9" s="96"/>
      <c r="B9" s="96"/>
      <c r="D9" s="42" t="s">
        <v>40</v>
      </c>
      <c r="I9" s="90" t="s">
        <v>10</v>
      </c>
      <c r="J9" s="90"/>
    </row>
    <row r="10" spans="1:11" ht="22.5" customHeight="1" thickBot="1" x14ac:dyDescent="0.35">
      <c r="A10" s="5"/>
      <c r="B10" s="5"/>
      <c r="D10" s="6"/>
      <c r="I10" s="90"/>
      <c r="J10" s="90"/>
    </row>
    <row r="11" spans="1:11" ht="22.5" customHeight="1" thickBot="1" x14ac:dyDescent="0.35">
      <c r="A11" s="97" t="s">
        <v>35</v>
      </c>
      <c r="B11" s="97"/>
      <c r="D11" s="91" t="s">
        <v>33</v>
      </c>
      <c r="E11" s="92"/>
      <c r="I11" s="90"/>
      <c r="J11" s="90"/>
    </row>
    <row r="12" spans="1:11" ht="40.9" customHeight="1" thickBot="1" x14ac:dyDescent="0.35">
      <c r="A12" s="97"/>
      <c r="B12" s="97"/>
      <c r="D12" s="46" t="s">
        <v>39</v>
      </c>
      <c r="E12" s="9" t="s">
        <v>38</v>
      </c>
      <c r="I12" s="90"/>
      <c r="J12" s="90"/>
    </row>
    <row r="13" spans="1:11" ht="28.5" customHeight="1" thickBot="1" x14ac:dyDescent="0.35">
      <c r="A13" s="7"/>
      <c r="B13" s="7"/>
      <c r="D13" s="9" t="s">
        <v>36</v>
      </c>
      <c r="E13" s="9" t="s">
        <v>2</v>
      </c>
      <c r="I13" s="101"/>
      <c r="J13" s="101"/>
      <c r="K13" s="101"/>
    </row>
    <row r="14" spans="1:11" ht="47.45" customHeight="1" thickBot="1" x14ac:dyDescent="0.35">
      <c r="D14" s="45" t="s">
        <v>37</v>
      </c>
      <c r="E14" s="22" t="s">
        <v>17</v>
      </c>
    </row>
    <row r="15" spans="1:11" ht="31.5" customHeight="1" thickBot="1" x14ac:dyDescent="0.4">
      <c r="D15" s="37" t="s">
        <v>31</v>
      </c>
      <c r="E15" s="9" t="s">
        <v>15</v>
      </c>
    </row>
    <row r="16" spans="1:11" ht="31.5" customHeight="1" thickBot="1" x14ac:dyDescent="0.4">
      <c r="D16" s="38" t="s">
        <v>21</v>
      </c>
      <c r="E16" s="9" t="s">
        <v>32</v>
      </c>
    </row>
    <row r="17" spans="1:12" ht="31.5" customHeight="1" thickBot="1" x14ac:dyDescent="0.35">
      <c r="E17" s="9" t="s">
        <v>16</v>
      </c>
    </row>
    <row r="18" spans="1:12" ht="31.5" customHeight="1" x14ac:dyDescent="0.35">
      <c r="A18" s="14" t="s">
        <v>11</v>
      </c>
      <c r="B18" s="14"/>
      <c r="C18" s="14"/>
      <c r="D18" s="15"/>
    </row>
    <row r="19" spans="1:12" ht="31.5" customHeight="1" x14ac:dyDescent="0.35">
      <c r="A19" s="21" t="s">
        <v>14</v>
      </c>
      <c r="B19" s="21"/>
      <c r="C19" s="14"/>
      <c r="D19" s="15"/>
    </row>
    <row r="20" spans="1:12" ht="31.5" customHeight="1" x14ac:dyDescent="0.35">
      <c r="A20" s="14" t="s">
        <v>13</v>
      </c>
      <c r="B20" s="14"/>
      <c r="C20" s="14"/>
      <c r="D20" s="14"/>
    </row>
    <row r="21" spans="1:12" ht="31.5" customHeight="1" x14ac:dyDescent="0.35">
      <c r="A21" s="14" t="s">
        <v>12</v>
      </c>
      <c r="B21" s="14"/>
      <c r="C21" s="14"/>
      <c r="D21" s="14"/>
    </row>
    <row r="22" spans="1:12" ht="31.5" customHeight="1" thickBot="1" x14ac:dyDescent="0.4">
      <c r="A22" s="14" t="s">
        <v>8</v>
      </c>
      <c r="B22" s="14"/>
      <c r="C22" s="14"/>
      <c r="D22" s="14"/>
    </row>
    <row r="23" spans="1:12" ht="45.75" customHeight="1" thickBot="1" x14ac:dyDescent="0.35">
      <c r="F23" s="109" t="s">
        <v>18</v>
      </c>
      <c r="G23" s="111"/>
      <c r="H23" s="111"/>
      <c r="J23" s="24" t="s">
        <v>24</v>
      </c>
      <c r="K23" s="24" t="s">
        <v>23</v>
      </c>
    </row>
    <row r="24" spans="1:12" ht="33.75" customHeight="1" thickBot="1" x14ac:dyDescent="0.4">
      <c r="A24" s="8" t="s">
        <v>0</v>
      </c>
      <c r="B24" s="8" t="s">
        <v>29</v>
      </c>
      <c r="C24" s="2" t="s">
        <v>1</v>
      </c>
      <c r="D24" s="105" t="s">
        <v>22</v>
      </c>
      <c r="E24" s="106"/>
      <c r="F24" s="11" t="s">
        <v>3</v>
      </c>
      <c r="G24" s="16" t="s">
        <v>4</v>
      </c>
      <c r="H24" s="23" t="s">
        <v>84</v>
      </c>
      <c r="I24" s="23" t="s">
        <v>5</v>
      </c>
      <c r="J24" s="39" t="s">
        <v>19</v>
      </c>
      <c r="K24" s="40" t="s">
        <v>20</v>
      </c>
    </row>
    <row r="25" spans="1:12" ht="24" thickBot="1" x14ac:dyDescent="0.4">
      <c r="A25" s="47" t="s">
        <v>62</v>
      </c>
      <c r="B25" s="47">
        <v>18</v>
      </c>
      <c r="C25" s="53">
        <v>20</v>
      </c>
      <c r="D25" s="62" t="s">
        <v>65</v>
      </c>
      <c r="E25" s="48"/>
      <c r="F25" s="11" t="s">
        <v>19</v>
      </c>
      <c r="G25" s="16"/>
      <c r="H25" s="25"/>
      <c r="I25" s="25">
        <v>0</v>
      </c>
      <c r="J25" s="27" t="s">
        <v>19</v>
      </c>
      <c r="K25" s="29"/>
    </row>
    <row r="26" spans="1:12" ht="63.75" thickBot="1" x14ac:dyDescent="0.4">
      <c r="A26" s="47" t="s">
        <v>55</v>
      </c>
      <c r="B26" s="47" t="s">
        <v>90</v>
      </c>
      <c r="C26" s="53">
        <v>21</v>
      </c>
      <c r="D26" s="63" t="s">
        <v>66</v>
      </c>
      <c r="E26" s="48"/>
      <c r="F26" s="11" t="s">
        <v>19</v>
      </c>
      <c r="G26" s="11"/>
      <c r="H26" s="59" t="s">
        <v>86</v>
      </c>
      <c r="I26" s="59">
        <f>-252-150</f>
        <v>-402</v>
      </c>
      <c r="J26" s="28" t="s">
        <v>19</v>
      </c>
      <c r="K26" s="30"/>
    </row>
    <row r="27" spans="1:12" ht="24" thickBot="1" x14ac:dyDescent="0.4">
      <c r="A27" s="47" t="s">
        <v>55</v>
      </c>
      <c r="B27" s="47" t="s">
        <v>92</v>
      </c>
      <c r="C27" s="53">
        <v>22</v>
      </c>
      <c r="D27" s="62" t="s">
        <v>67</v>
      </c>
      <c r="E27" s="48"/>
      <c r="F27" s="11" t="s">
        <v>19</v>
      </c>
      <c r="G27" s="11"/>
      <c r="H27" s="25"/>
      <c r="I27" s="25">
        <v>110</v>
      </c>
      <c r="J27" s="28" t="s">
        <v>19</v>
      </c>
      <c r="K27" s="30"/>
    </row>
    <row r="28" spans="1:12" ht="47.25" thickBot="1" x14ac:dyDescent="0.4">
      <c r="A28" s="47" t="s">
        <v>55</v>
      </c>
      <c r="B28" s="47">
        <v>18</v>
      </c>
      <c r="C28" s="53">
        <v>23</v>
      </c>
      <c r="D28" s="62" t="s">
        <v>68</v>
      </c>
      <c r="E28" s="48"/>
      <c r="F28" s="12" t="s">
        <v>19</v>
      </c>
      <c r="G28" s="11"/>
      <c r="H28" s="25"/>
      <c r="I28" s="25">
        <v>0</v>
      </c>
      <c r="J28" s="28" t="s">
        <v>19</v>
      </c>
      <c r="K28" s="30"/>
    </row>
    <row r="29" spans="1:12" ht="24" thickBot="1" x14ac:dyDescent="0.4">
      <c r="A29" s="47" t="s">
        <v>69</v>
      </c>
      <c r="B29" s="47" t="s">
        <v>92</v>
      </c>
      <c r="C29" s="54" t="s">
        <v>70</v>
      </c>
      <c r="D29" s="62" t="s">
        <v>71</v>
      </c>
      <c r="E29" s="48"/>
      <c r="F29" s="11" t="s">
        <v>19</v>
      </c>
      <c r="G29" s="11"/>
      <c r="H29" s="25"/>
      <c r="I29" s="25">
        <f>80+40</f>
        <v>120</v>
      </c>
      <c r="J29" s="28" t="s">
        <v>19</v>
      </c>
      <c r="K29" s="30"/>
    </row>
    <row r="30" spans="1:12" ht="61.5" thickBot="1" x14ac:dyDescent="0.4">
      <c r="A30" s="84" t="s">
        <v>69</v>
      </c>
      <c r="B30" s="84">
        <v>19</v>
      </c>
      <c r="C30" s="85">
        <v>24</v>
      </c>
      <c r="D30" s="86" t="s">
        <v>72</v>
      </c>
      <c r="E30" s="87"/>
      <c r="F30" s="11"/>
      <c r="G30" s="72" t="s">
        <v>20</v>
      </c>
      <c r="H30" s="73" t="s">
        <v>93</v>
      </c>
      <c r="I30" s="25"/>
      <c r="J30" s="28"/>
      <c r="K30" s="30"/>
      <c r="L30">
        <v>185</v>
      </c>
    </row>
    <row r="31" spans="1:12" ht="47.25" thickBot="1" x14ac:dyDescent="0.4">
      <c r="A31" s="51" t="s">
        <v>73</v>
      </c>
      <c r="B31" s="51"/>
      <c r="C31" s="55"/>
      <c r="D31" s="64" t="s">
        <v>74</v>
      </c>
      <c r="E31" s="52"/>
      <c r="F31" s="11"/>
      <c r="G31" s="11"/>
      <c r="H31" s="25"/>
      <c r="I31" s="25">
        <f>140</f>
        <v>140</v>
      </c>
      <c r="J31" s="28" t="s">
        <v>19</v>
      </c>
      <c r="K31" s="30"/>
    </row>
    <row r="32" spans="1:12" ht="47.25" thickBot="1" x14ac:dyDescent="0.4">
      <c r="A32" s="47" t="s">
        <v>75</v>
      </c>
      <c r="B32" s="47">
        <v>18</v>
      </c>
      <c r="C32" s="53" t="s">
        <v>76</v>
      </c>
      <c r="D32" s="62" t="s">
        <v>77</v>
      </c>
      <c r="E32" s="48"/>
      <c r="F32" s="11" t="s">
        <v>19</v>
      </c>
      <c r="G32" s="11"/>
      <c r="H32" s="25"/>
      <c r="I32" s="25">
        <f>390+70</f>
        <v>460</v>
      </c>
      <c r="J32" s="28" t="s">
        <v>19</v>
      </c>
      <c r="K32" s="30"/>
    </row>
    <row r="33" spans="1:11" ht="24" thickBot="1" x14ac:dyDescent="0.4">
      <c r="A33" s="47" t="s">
        <v>78</v>
      </c>
      <c r="B33" s="47">
        <v>18</v>
      </c>
      <c r="C33" s="53" t="s">
        <v>79</v>
      </c>
      <c r="D33" s="62" t="s">
        <v>80</v>
      </c>
      <c r="E33" s="48"/>
      <c r="F33" s="11" t="s">
        <v>19</v>
      </c>
      <c r="G33" s="11"/>
      <c r="H33" s="25"/>
      <c r="I33" s="25">
        <v>40</v>
      </c>
      <c r="J33" s="28" t="s">
        <v>19</v>
      </c>
      <c r="K33" s="30"/>
    </row>
    <row r="34" spans="1:11" ht="24" thickBot="1" x14ac:dyDescent="0.4">
      <c r="A34" s="47"/>
      <c r="B34" s="47"/>
      <c r="C34" s="47"/>
      <c r="D34" s="62"/>
      <c r="E34" s="48"/>
      <c r="F34" s="11"/>
      <c r="G34" s="11"/>
      <c r="H34" s="25"/>
      <c r="I34" s="25"/>
      <c r="J34" s="28"/>
      <c r="K34" s="30"/>
    </row>
    <row r="35" spans="1:11" ht="24" thickBot="1" x14ac:dyDescent="0.4">
      <c r="A35" s="50" t="s">
        <v>81</v>
      </c>
      <c r="B35" s="50"/>
      <c r="C35" s="50"/>
      <c r="D35" s="65" t="s">
        <v>82</v>
      </c>
      <c r="E35" s="48"/>
      <c r="F35" s="11"/>
      <c r="G35" s="11"/>
      <c r="H35" s="25"/>
      <c r="I35" s="25"/>
      <c r="J35" s="28"/>
      <c r="K35" s="30"/>
    </row>
    <row r="36" spans="1:11" ht="30" customHeight="1" thickBot="1" x14ac:dyDescent="0.4">
      <c r="A36" s="47"/>
      <c r="B36" s="47"/>
      <c r="C36" s="47"/>
      <c r="D36" s="48"/>
      <c r="E36" s="48"/>
      <c r="F36" s="11"/>
      <c r="G36" s="11"/>
      <c r="H36" s="25"/>
      <c r="I36" s="25"/>
      <c r="J36" s="28"/>
      <c r="K36" s="30"/>
    </row>
    <row r="37" spans="1:11" ht="30" customHeight="1" thickBot="1" x14ac:dyDescent="0.4">
      <c r="A37" s="47"/>
      <c r="B37" s="47"/>
      <c r="C37" s="47"/>
      <c r="D37" s="66" t="s">
        <v>94</v>
      </c>
      <c r="E37" s="74"/>
      <c r="F37" s="61"/>
      <c r="G37" s="61"/>
      <c r="H37" s="75"/>
      <c r="I37" s="75">
        <v>120</v>
      </c>
      <c r="J37" s="28" t="s">
        <v>19</v>
      </c>
      <c r="K37" s="30"/>
    </row>
    <row r="38" spans="1:11" ht="30" customHeight="1" thickBot="1" x14ac:dyDescent="0.4">
      <c r="A38" s="47"/>
      <c r="B38" s="47"/>
      <c r="C38" s="47"/>
      <c r="D38" s="48"/>
      <c r="E38" s="49"/>
      <c r="F38" s="11"/>
      <c r="G38" s="11"/>
      <c r="H38" s="25"/>
      <c r="I38" s="25"/>
      <c r="J38" s="28"/>
      <c r="K38" s="30"/>
    </row>
    <row r="39" spans="1:11" ht="30" customHeight="1" thickBot="1" x14ac:dyDescent="0.4">
      <c r="A39" s="47"/>
      <c r="B39" s="47"/>
      <c r="C39" s="47"/>
      <c r="D39" s="48"/>
      <c r="E39" s="49"/>
      <c r="F39" s="11"/>
      <c r="G39" s="11"/>
      <c r="H39" s="25"/>
      <c r="I39" s="25"/>
      <c r="J39" s="28"/>
      <c r="K39" s="30"/>
    </row>
    <row r="40" spans="1:11" ht="30" customHeight="1" thickBot="1" x14ac:dyDescent="0.4">
      <c r="A40" s="47"/>
      <c r="B40" s="47"/>
      <c r="C40" s="47"/>
      <c r="D40" s="48"/>
      <c r="E40" s="49"/>
      <c r="F40" s="11"/>
      <c r="G40" s="11"/>
      <c r="H40" s="25"/>
      <c r="I40" s="25"/>
      <c r="J40" s="28"/>
      <c r="K40" s="30"/>
    </row>
    <row r="41" spans="1:11" ht="30" customHeight="1" thickBot="1" x14ac:dyDescent="0.4">
      <c r="A41" s="47"/>
      <c r="B41" s="47"/>
      <c r="C41" s="47"/>
      <c r="D41" s="48"/>
      <c r="E41" s="49"/>
      <c r="F41" s="11"/>
      <c r="G41" s="11"/>
      <c r="H41" s="25"/>
      <c r="I41" s="25"/>
      <c r="J41" s="28"/>
      <c r="K41" s="30"/>
    </row>
    <row r="42" spans="1:11" ht="30" customHeight="1" thickBot="1" x14ac:dyDescent="0.4">
      <c r="A42" s="47"/>
      <c r="B42" s="47"/>
      <c r="C42" s="47"/>
      <c r="D42" s="48"/>
      <c r="E42" s="1"/>
      <c r="F42" s="11"/>
      <c r="G42" s="11"/>
      <c r="H42" s="25"/>
      <c r="I42" s="25"/>
      <c r="J42" s="28"/>
      <c r="K42" s="30"/>
    </row>
    <row r="43" spans="1:11" ht="30" customHeight="1" thickBot="1" x14ac:dyDescent="0.4">
      <c r="A43" s="47"/>
      <c r="B43" s="47"/>
      <c r="C43" s="47"/>
      <c r="D43" s="48"/>
      <c r="E43" s="1"/>
      <c r="F43" s="13"/>
      <c r="G43" s="13"/>
      <c r="H43" s="26"/>
      <c r="I43" s="26"/>
      <c r="J43" s="31"/>
      <c r="K43" s="32"/>
    </row>
    <row r="44" spans="1:11" ht="35.25" customHeight="1" thickBot="1" x14ac:dyDescent="0.35">
      <c r="F44" s="112" t="s">
        <v>7</v>
      </c>
      <c r="G44" s="113"/>
      <c r="H44" s="88"/>
      <c r="I44" s="89">
        <f>SUM(I25:I43)+'TMA 301 p1'!I45</f>
        <v>1331.9099999999999</v>
      </c>
      <c r="J44" s="33"/>
      <c r="K44" s="34"/>
    </row>
    <row r="45" spans="1:11" ht="49.5" customHeight="1" thickBot="1" x14ac:dyDescent="0.35">
      <c r="A45" s="93" t="s">
        <v>25</v>
      </c>
      <c r="B45" s="94"/>
      <c r="C45" s="94"/>
      <c r="D45" s="95"/>
      <c r="F45" s="107" t="s">
        <v>30</v>
      </c>
      <c r="G45" s="108"/>
      <c r="H45" s="56"/>
      <c r="I45" s="44">
        <f>20%*I44</f>
        <v>266.38200000000001</v>
      </c>
      <c r="J45" s="33"/>
      <c r="K45" s="34"/>
    </row>
    <row r="46" spans="1:11" ht="36.75" customHeight="1" thickBot="1" x14ac:dyDescent="0.35">
      <c r="A46" s="18"/>
      <c r="B46" s="19"/>
      <c r="C46" s="19"/>
      <c r="D46" s="20"/>
      <c r="F46" s="102" t="s">
        <v>6</v>
      </c>
      <c r="G46" s="103"/>
      <c r="H46" s="57"/>
      <c r="I46" s="44">
        <f>20%*(I45+I44)</f>
        <v>319.65840000000003</v>
      </c>
      <c r="J46" s="33"/>
      <c r="K46" s="34"/>
    </row>
    <row r="47" spans="1:11" ht="36.75" customHeight="1" thickBot="1" x14ac:dyDescent="0.35">
      <c r="A47" s="93" t="s">
        <v>26</v>
      </c>
      <c r="B47" s="94"/>
      <c r="C47" s="94"/>
      <c r="D47" s="95"/>
      <c r="F47" s="99" t="s">
        <v>9</v>
      </c>
      <c r="G47" s="100"/>
      <c r="H47" s="58"/>
      <c r="I47" s="44">
        <f>SUM(I44:I46)</f>
        <v>1917.9503999999999</v>
      </c>
      <c r="J47" s="35"/>
      <c r="K47" s="36"/>
    </row>
    <row r="48" spans="1:11" ht="36.75" customHeight="1" thickBot="1" x14ac:dyDescent="0.35">
      <c r="A48" s="93" t="s">
        <v>34</v>
      </c>
      <c r="B48" s="94"/>
      <c r="C48" s="94"/>
      <c r="D48" s="95"/>
      <c r="F48" s="104"/>
      <c r="G48" s="104"/>
      <c r="H48" s="70"/>
    </row>
    <row r="49" spans="1:9" ht="36.75" customHeight="1" x14ac:dyDescent="0.3">
      <c r="A49" s="17"/>
      <c r="B49" s="17"/>
      <c r="C49" s="17"/>
      <c r="D49" s="17"/>
      <c r="F49" s="43"/>
      <c r="G49" s="43"/>
      <c r="H49" s="43"/>
      <c r="I49" s="43"/>
    </row>
    <row r="50" spans="1:9" ht="36.75" customHeight="1" x14ac:dyDescent="0.3">
      <c r="A50" s="98"/>
      <c r="B50" s="98"/>
      <c r="C50" s="98"/>
      <c r="D50" s="98"/>
      <c r="F50" s="43"/>
      <c r="G50" s="43"/>
      <c r="H50" s="43"/>
      <c r="I50" s="43"/>
    </row>
    <row r="51" spans="1:9" ht="15" customHeight="1" x14ac:dyDescent="0.3">
      <c r="E51" s="43"/>
    </row>
    <row r="52" spans="1:9" ht="59.25" customHeight="1" x14ac:dyDescent="0.3">
      <c r="E52" s="43"/>
    </row>
  </sheetData>
  <mergeCells count="16">
    <mergeCell ref="F23:H23"/>
    <mergeCell ref="A48:D48"/>
    <mergeCell ref="F48:G48"/>
    <mergeCell ref="A50:D50"/>
    <mergeCell ref="D24:E24"/>
    <mergeCell ref="F44:G44"/>
    <mergeCell ref="A45:D45"/>
    <mergeCell ref="F45:G45"/>
    <mergeCell ref="F46:G46"/>
    <mergeCell ref="A47:D47"/>
    <mergeCell ref="F47:G47"/>
    <mergeCell ref="A8:B9"/>
    <mergeCell ref="I9:J12"/>
    <mergeCell ref="A11:B12"/>
    <mergeCell ref="D11:E11"/>
    <mergeCell ref="I13:K13"/>
  </mergeCells>
  <pageMargins left="0" right="0" top="0" bottom="0" header="0.31496062992125984" footer="0.31496062992125984"/>
  <pageSetup paperSize="8" scale="5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7" ma:contentTypeDescription="Crée un document." ma:contentTypeScope="" ma:versionID="09df173e5f251e8a9a4f16ca1bc6c0cb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4380462d405126c31dc68a9bba17554c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9BFA71-CFD4-4C5C-9597-5497946861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DD8D96-E0BB-478B-A10B-BCECA72D8DDA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4eac4518-cd2c-481d-ba0a-78da4e062eac"/>
    <ds:schemaRef ds:uri="http://schemas.microsoft.com/office/infopath/2007/PartnerControls"/>
    <ds:schemaRef ds:uri="4ca4680a-8348-47af-b2d5-75882405b920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TMA 301 p1</vt:lpstr>
      <vt:lpstr>TMA 301 p2</vt:lpstr>
      <vt:lpstr>'TMA 301 p1'!Zone_d_impression</vt:lpstr>
      <vt:lpstr>'TMA 301 p2'!Zone_d_impression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2023-06-07T12:13:32Z</cp:lastPrinted>
  <dcterms:created xsi:type="dcterms:W3CDTF">2013-10-14T12:33:31Z</dcterms:created>
  <dcterms:modified xsi:type="dcterms:W3CDTF">2025-04-02T15:50:04Z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